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บประมาณปี 65\1.สิ่งก่อสร้าง งปม.66\1.ข้อมูลแก้ไขข้อมูลระบบคำขอ\"/>
    </mc:Choice>
  </mc:AlternateContent>
  <xr:revisionPtr revIDLastSave="0" documentId="13_ncr:1_{E3EF7596-D2C0-495F-9599-1657BAA4045E}" xr6:coauthVersionLast="36" xr6:coauthVersionMax="36" xr10:uidLastSave="{00000000-0000-0000-0000-000000000000}"/>
  <bookViews>
    <workbookView xWindow="120" yWindow="45" windowWidth="15135" windowHeight="8130" xr2:uid="{00000000-000D-0000-FFFF-FFFF00000000}"/>
  </bookViews>
  <sheets>
    <sheet name="บัญชีรายการสิ่งก่อสร้าง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Print_Area" localSheetId="0">บัญชีรายการสิ่งก่อสร้าง!$A$1:$J$36</definedName>
  </definedNames>
  <calcPr calcId="191029"/>
</workbook>
</file>

<file path=xl/calcChain.xml><?xml version="1.0" encoding="utf-8"?>
<calcChain xmlns="http://schemas.openxmlformats.org/spreadsheetml/2006/main">
  <c r="D28" i="1" l="1"/>
  <c r="I28" i="1" s="1"/>
  <c r="I34" i="1" l="1"/>
  <c r="I33" i="1"/>
  <c r="I35" i="1"/>
  <c r="I32" i="1"/>
  <c r="I23" i="1"/>
  <c r="I21" i="1"/>
  <c r="D27" i="1" l="1"/>
  <c r="I27" i="1" s="1"/>
  <c r="D26" i="1" l="1"/>
  <c r="I26" i="1" s="1"/>
  <c r="D25" i="1" l="1"/>
  <c r="I25" i="1" s="1"/>
  <c r="D24" i="1" l="1"/>
  <c r="I24" i="1" s="1"/>
  <c r="D22" i="1" l="1"/>
  <c r="I22" i="1" s="1"/>
  <c r="D20" i="1"/>
  <c r="I20" i="1" s="1"/>
  <c r="D19" i="1"/>
  <c r="I19" i="1" s="1"/>
  <c r="D18" i="1" l="1"/>
  <c r="I18" i="1" s="1"/>
  <c r="D17" i="1"/>
  <c r="I17" i="1" s="1"/>
  <c r="D16" i="1" l="1"/>
  <c r="I16" i="1" s="1"/>
  <c r="D15" i="1" l="1"/>
  <c r="I15" i="1" s="1"/>
  <c r="D14" i="1" l="1"/>
  <c r="I14" i="1" s="1"/>
  <c r="D13" i="1" l="1"/>
  <c r="I13" i="1" s="1"/>
  <c r="D12" i="1" l="1"/>
  <c r="I12" i="1" s="1"/>
  <c r="D11" i="1" l="1"/>
  <c r="I11" i="1" s="1"/>
  <c r="D10" i="1" l="1"/>
  <c r="I10" i="1" s="1"/>
  <c r="D9" i="1" l="1"/>
  <c r="I9" i="1" s="1"/>
  <c r="D8" i="1" l="1"/>
  <c r="I8" i="1" s="1"/>
  <c r="D7" i="1" l="1"/>
  <c r="I7" i="1" s="1"/>
  <c r="D6" i="1" l="1"/>
  <c r="I6" i="1" s="1"/>
  <c r="D5" i="1" l="1"/>
  <c r="I5" i="1" s="1"/>
  <c r="D4" i="1" l="1"/>
  <c r="I4" i="1" s="1"/>
</calcChain>
</file>

<file path=xl/sharedStrings.xml><?xml version="1.0" encoding="utf-8"?>
<sst xmlns="http://schemas.openxmlformats.org/spreadsheetml/2006/main" count="148" uniqueCount="73">
  <si>
    <t>ลำดับที่</t>
  </si>
  <si>
    <t>ชื่อแบบรูปรายการสิ่งก่อสร้าง สอศ.</t>
  </si>
  <si>
    <t>หน่วยนับ</t>
  </si>
  <si>
    <t>ประเภทรายการกลางสิ่งก่อสร้าง</t>
  </si>
  <si>
    <t>แบบเลขที่</t>
  </si>
  <si>
    <t>หมายเหตุ</t>
  </si>
  <si>
    <t>ประมาณราคา</t>
  </si>
  <si>
    <t>ค่าก่อสร้าง</t>
  </si>
  <si>
    <t>พื้นที่ใช้สอย</t>
  </si>
  <si>
    <t>(ตร.ม.)</t>
  </si>
  <si>
    <t>ราคาเฉลี่ย</t>
  </si>
  <si>
    <t>ต่อตารางเมตร</t>
  </si>
  <si>
    <t>ก่อสร้าง(วัน)</t>
  </si>
  <si>
    <t>ระยะเวลา</t>
  </si>
  <si>
    <t>อาคารโรงฝึกงาน 4 ชั้น</t>
  </si>
  <si>
    <t>หลัง</t>
  </si>
  <si>
    <t>ค่าก่อสร้างอาคารการศึกษาและสิ่งก่อสร้างประกอบ</t>
  </si>
  <si>
    <t>49A04</t>
  </si>
  <si>
    <t>54A04/55</t>
  </si>
  <si>
    <t xml:space="preserve">อาคารปฏิบัติการอเนกประสงค์ 4 ชั้น </t>
  </si>
  <si>
    <t>อาคารเรียนและปฏิบัติการ 6 ชั้น</t>
  </si>
  <si>
    <t>51A06</t>
  </si>
  <si>
    <t>อาคารหอพักพร้อมครุภัณฑ์</t>
  </si>
  <si>
    <t>อาคารบ้านพักครูเรือนแถว 6 หน่วย</t>
  </si>
  <si>
    <t>อาคารศูนย์วิทยบริการ 2 ชั้น</t>
  </si>
  <si>
    <t>อาคารศูนย์วิทยบริการ 3 ชั้น</t>
  </si>
  <si>
    <t>อาคารศูนย์วิทยบริการ 4 ชั้น</t>
  </si>
  <si>
    <t>อาคารอำนวยการ 2 ชั้น</t>
  </si>
  <si>
    <t>อาคารอเนกประสงค์ชั้นเดียว</t>
  </si>
  <si>
    <t>อาคารอเนกประสงค์ 2 ชั้น</t>
  </si>
  <si>
    <t>อาคารโรงฝึกงานชั้นเดียว</t>
  </si>
  <si>
    <t>อาคารโรงอาหารและหอประชุม 2 ชั้น</t>
  </si>
  <si>
    <t>49A03/55</t>
  </si>
  <si>
    <t>52A08</t>
  </si>
  <si>
    <t>50A01</t>
  </si>
  <si>
    <t>50A19</t>
  </si>
  <si>
    <t>51A01/55</t>
  </si>
  <si>
    <t>47A05/55</t>
  </si>
  <si>
    <t>48A01/55</t>
  </si>
  <si>
    <t>55A01</t>
  </si>
  <si>
    <t>51A03/62</t>
  </si>
  <si>
    <t>60B02/62</t>
  </si>
  <si>
    <t>กอ600570</t>
  </si>
  <si>
    <t>59A01</t>
  </si>
  <si>
    <t xml:space="preserve">อาคารโรงอาหารและหอประชุม 2 ชั้น </t>
  </si>
  <si>
    <t>49A03/53</t>
  </si>
  <si>
    <t>60A03</t>
  </si>
  <si>
    <t>50A17</t>
  </si>
  <si>
    <t>60B02/63</t>
  </si>
  <si>
    <t>61B01</t>
  </si>
  <si>
    <t>55A00/62</t>
  </si>
  <si>
    <t>บัญชีรายการมาตรฐานสิ่งก่อสร้าง สำนักงานคณะกรรมการการอาชีวศึกษา ปีงบประมาณ 2566</t>
  </si>
  <si>
    <t>55A05</t>
  </si>
  <si>
    <t xml:space="preserve">      </t>
  </si>
  <si>
    <t>อาคารศูนย์วิทยบริการ 2 ชั้น ใต้ถุนสูง</t>
  </si>
  <si>
    <t>แบบใหม่</t>
  </si>
  <si>
    <t>64KB05</t>
  </si>
  <si>
    <t>64KB01</t>
  </si>
  <si>
    <t>อาคารแฟลต 4 ชั้น</t>
  </si>
  <si>
    <t>อาคารเรียนและปฏิบัติการ 3 ชั้น</t>
  </si>
  <si>
    <t>64KB02</t>
  </si>
  <si>
    <t>64KB04</t>
  </si>
  <si>
    <r>
      <t xml:space="preserve">อาคารหลังคาคลุมอเนกประสงค์ขนาด 22 ม. </t>
    </r>
    <r>
      <rPr>
        <sz val="11"/>
        <color theme="1"/>
        <rFont val="TH SarabunPSK"/>
        <family val="2"/>
      </rPr>
      <t>X</t>
    </r>
    <r>
      <rPr>
        <sz val="13"/>
        <color theme="1"/>
        <rFont val="TH SarabunPSK"/>
        <family val="2"/>
      </rPr>
      <t xml:space="preserve"> 42 ม.</t>
    </r>
  </si>
  <si>
    <r>
      <t xml:space="preserve">อาคารหลังคาคลุมอเนกประสงค์ขนาด 28 ม. </t>
    </r>
    <r>
      <rPr>
        <sz val="11"/>
        <color theme="1"/>
        <rFont val="TH SarabunPSK"/>
        <family val="2"/>
      </rPr>
      <t>X</t>
    </r>
    <r>
      <rPr>
        <sz val="13"/>
        <color theme="1"/>
        <rFont val="TH SarabunPSK"/>
        <family val="2"/>
      </rPr>
      <t xml:space="preserve"> 40 ม.</t>
    </r>
  </si>
  <si>
    <r>
      <t xml:space="preserve">อาคารหลังคาคลุมอเนกประสงค์ขนาด 30 ม. </t>
    </r>
    <r>
      <rPr>
        <sz val="11"/>
        <color theme="1"/>
        <rFont val="TH SarabunPSK"/>
        <family val="2"/>
      </rPr>
      <t>X</t>
    </r>
    <r>
      <rPr>
        <sz val="13"/>
        <color theme="1"/>
        <rFont val="TH SarabunPSK"/>
        <family val="2"/>
      </rPr>
      <t xml:space="preserve"> 40 ม.</t>
    </r>
  </si>
  <si>
    <r>
      <t xml:space="preserve">อาคารหลังคาคลุมอเนกประสงค์ขนาด 20.40 ม. </t>
    </r>
    <r>
      <rPr>
        <sz val="11"/>
        <color theme="1"/>
        <rFont val="TH SarabunPSK"/>
        <family val="2"/>
      </rPr>
      <t>X</t>
    </r>
    <r>
      <rPr>
        <sz val="13"/>
        <color theme="1"/>
        <rFont val="TH SarabunPSK"/>
        <family val="2"/>
      </rPr>
      <t xml:space="preserve"> 66 ม.</t>
    </r>
  </si>
  <si>
    <t>อาคารห้องน้ำ</t>
  </si>
  <si>
    <t>ค่าก่อสร้างอาคารที่พักอาศัยและสิ่งก่อสร้างประกอบ</t>
  </si>
  <si>
    <t>อาคารแฟลต 14 หน่วย</t>
  </si>
  <si>
    <t>อาคารเรียนและปฏิบัติการ 4 ชั้น 20 ห้องปฏิบัติการ</t>
  </si>
  <si>
    <t>อาคารเรียนและปฏิบัติการ 4 ชั้น 16 ห้องปฏิบัติการ</t>
  </si>
  <si>
    <t>อาคารเรียนและปฏิบัติการ 2 ชั้น 8 ห้องปฏิบัติการ</t>
  </si>
  <si>
    <t xml:space="preserve">  ค่าก่อสร้างอื่นๆ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</si>
</sst>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3"/>
      <color theme="1"/>
      <name val="TH SarabunPSK"/>
      <family val="2"/>
    </font>
    <font>
      <sz val="13"/>
      <name val="TH SarabunPSK"/>
      <family val="2"/>
    </font>
    <font>
      <sz val="20"/>
      <color theme="1"/>
      <name val="TH SarabunPSK"/>
      <family val="2"/>
    </font>
    <font>
      <b/>
      <sz val="20"/>
      <color theme="1"/>
      <name val="TH SarabunPSK"/>
      <family val="2"/>
    </font>
    <font>
      <sz val="13"/>
      <color theme="0"/>
      <name val="TH SarabunPSK"/>
      <family val="2"/>
    </font>
    <font>
      <sz val="11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3" fontId="2" fillId="0" borderId="5" xfId="1" applyFont="1" applyBorder="1"/>
    <xf numFmtId="1" fontId="2" fillId="0" borderId="5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43" fontId="2" fillId="0" borderId="2" xfId="1" applyFont="1" applyBorder="1"/>
    <xf numFmtId="0" fontId="3" fillId="0" borderId="2" xfId="0" applyFont="1" applyBorder="1" applyAlignment="1">
      <alignment horizontal="center"/>
    </xf>
    <xf numFmtId="0" fontId="4" fillId="0" borderId="7" xfId="0" applyFont="1" applyBorder="1"/>
    <xf numFmtId="0" fontId="4" fillId="0" borderId="0" xfId="0" applyFont="1"/>
    <xf numFmtId="0" fontId="2" fillId="2" borderId="2" xfId="0" applyFont="1" applyFill="1" applyBorder="1"/>
    <xf numFmtId="0" fontId="2" fillId="2" borderId="5" xfId="0" applyFont="1" applyFill="1" applyBorder="1"/>
    <xf numFmtId="0" fontId="6" fillId="2" borderId="0" xfId="0" applyFont="1" applyFill="1"/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3" fontId="2" fillId="2" borderId="2" xfId="1" applyFont="1" applyFill="1" applyBorder="1"/>
    <xf numFmtId="0" fontId="2" fillId="2" borderId="0" xfId="0" applyFont="1" applyFill="1"/>
    <xf numFmtId="0" fontId="3" fillId="2" borderId="2" xfId="0" applyFont="1" applyFill="1" applyBorder="1" applyAlignment="1">
      <alignment horizontal="center"/>
    </xf>
    <xf numFmtId="43" fontId="3" fillId="2" borderId="2" xfId="1" applyFont="1" applyFill="1" applyBorder="1"/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/>
    <xf numFmtId="43" fontId="2" fillId="2" borderId="3" xfId="1" applyFont="1" applyFill="1" applyBorder="1"/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/>
    <xf numFmtId="43" fontId="3" fillId="2" borderId="5" xfId="1" applyFont="1" applyFill="1" applyBorder="1"/>
    <xf numFmtId="0" fontId="3" fillId="2" borderId="2" xfId="0" applyFont="1" applyFill="1" applyBorder="1"/>
    <xf numFmtId="0" fontId="2" fillId="2" borderId="3" xfId="0" applyFont="1" applyFill="1" applyBorder="1" applyAlignment="1">
      <alignment horizontal="left"/>
    </xf>
    <xf numFmtId="0" fontId="4" fillId="0" borderId="6" xfId="0" applyFont="1" applyBorder="1"/>
    <xf numFmtId="43" fontId="2" fillId="0" borderId="3" xfId="1" applyFont="1" applyBorder="1"/>
    <xf numFmtId="187" fontId="2" fillId="0" borderId="5" xfId="1" applyNumberFormat="1" applyFont="1" applyBorder="1"/>
    <xf numFmtId="187" fontId="2" fillId="0" borderId="2" xfId="1" applyNumberFormat="1" applyFont="1" applyBorder="1"/>
    <xf numFmtId="187" fontId="2" fillId="2" borderId="2" xfId="1" applyNumberFormat="1" applyFont="1" applyFill="1" applyBorder="1"/>
    <xf numFmtId="187" fontId="2" fillId="2" borderId="3" xfId="1" applyNumberFormat="1" applyFont="1" applyFill="1" applyBorder="1"/>
    <xf numFmtId="187" fontId="3" fillId="2" borderId="5" xfId="1" applyNumberFormat="1" applyFont="1" applyFill="1" applyBorder="1"/>
    <xf numFmtId="187" fontId="3" fillId="2" borderId="2" xfId="1" applyNumberFormat="1" applyFont="1" applyFill="1" applyBorder="1"/>
    <xf numFmtId="0" fontId="5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650;&#3619;&#3591;&#3613;&#3638;&#3585;&#3591;&#3634;&#3609;%204000%20&#3605;&#3619;.&#3617;.49A04%20OK\&#3629;&#3634;&#3588;&#3634;&#3619;&#3650;&#3619;&#3591;&#3613;&#3638;&#3585;&#3591;&#3634;&#3609;49A04%20&#3605;&#3633;&#3657;&#3591;&#3591;&#3610;&#3611;&#3637;%2066%20OK.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624;&#3641;&#3609;&#3618;&#3660;&#3623;&#3636;&#3607;&#3618;&#3610;&#3619;&#3636;&#3585;&#3634;&#3619;%202%20&#3594;&#3633;&#3657;&#3609;%20%20OK\&#3624;&#3641;&#3609;&#3618;&#3660;&#3623;&#3636;&#3607;&#3618;2&#3594;&#3633;&#3657;&#3609;51A01-55%20(&#3605;&#3633;&#3657;&#3591;&#3591;&#3610;&#3611;&#3637;%2066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624;&#3641;&#3609;&#3618;&#3660;&#3623;&#3636;&#3607;&#3618;&#3610;&#3619;&#3636;&#3585;&#3634;&#3619;%203%20&#3594;&#3633;&#3657;&#3609;%2047A05-55%20OK\&#3629;&#3634;&#3588;&#3634;&#3619;&#3624;&#3641;&#3609;&#3618;&#3660;&#3623;&#3636;&#3607;&#3618;&#3610;&#3619;&#3636;&#3585;&#3634;&#3619;3&#3594;&#3633;&#3657;&#3609;%20&#3605;&#3633;&#3657;&#3591;&#3591;&#3610;&#3611;&#3637;%2066(&#3648;&#3586;&#3655;&#3617;&#3605;&#3629;&#3585;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624;&#3641;&#3609;&#3618;&#3660;%204%20&#3594;&#3633;&#3657;&#3609;%2048A01-55%20OK\&#3624;&#3641;&#3609;&#3618;&#3660;&#3623;&#3636;&#3607;&#3618;4&#3594;&#3633;&#3657;&#3609;48A01-55%20%20&#3605;&#3633;&#3657;&#3591;&#3591;&#3610;%20&#3611;&#3637;66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629;&#3634;&#3588;&#3634;&#3619;&#3629;&#3635;&#3609;&#3623;&#3618;&#3585;&#3634;&#3619;%2055A01%20OK\&#3629;&#3635;&#3609;&#3623;&#3618;&#3585;&#3634;&#3619;%202%20&#3594;&#3633;&#3657;&#3609;%2055A01%20&#3605;&#3633;&#3657;&#3591;&#3591;&#3610;%2066%20OK.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629;&#3635;&#3609;&#3623;&#3618;&#3585;&#3634;&#3619;%202%20&#3594;&#3633;&#3657;&#3609;%2051A03-62%20%20OK\&#3629;&#3634;&#3588;&#3634;&#3619;&#3629;&#3635;&#3609;&#3623;&#3618;&#3585;&#3634;&#3619;%202%20&#3594;&#3633;&#3657;&#3609;%2051A03%20&#3605;&#3633;&#3657;&#3591;&#3591;&#3610;%2066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629;&#3648;&#3609;&#3585;&#3611;&#3619;&#3632;&#3626;&#3591;&#3588;&#3660;%2058201%20OK\&#3629;&#3634;&#3588;&#3634;&#3619;&#3629;&#3648;&#3609;&#3585;&#3611;&#3619;&#3632;&#3626;&#3591;&#3588;&#3660;%20&#3648;&#3621;&#3586;&#3607;&#3637;&#3656;%2058201%20&#3605;&#3633;&#3657;&#3591;&#3591;&#3610;%20OK.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629;&#3634;&#3588;&#3634;&#3619;&#3629;&#3648;&#3609;&#3585;&#3611;&#3619;&#3632;&#3626;&#3591;&#3588;&#3660;2%20&#3594;&#3633;&#3657;&#3609;%2058203%20OK\&#3629;&#3648;&#3609;&#3585;&#3611;&#3619;&#3632;&#3626;&#3591;&#3588;&#3660;2&#3594;&#3633;&#3657;&#3609;58203%20&#3605;&#3633;&#3657;&#3591;&#3591;&#3610;%2066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627;&#3621;&#3633;&#3591;&#3588;&#3634;&#3588;&#3621;&#3640;&#3617;%2060B02-62%20OK\&#3627;&#3621;&#3633;&#3591;&#3588;&#3634;&#3588;&#3621;&#3640;&#3617;%2060B02%20-62%20OK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627;&#3621;&#3633;&#3591;&#3588;&#3634;&#3588;&#3621;&#3640;&#3617;%2030x40%20&#3617;.61B01%20%20OK\&#3627;&#3621;&#3633;&#3591;&#3588;&#3634;&#3588;&#3621;&#3640;&#3617;&#3621;&#3634;&#3609;&#3648;&#3629;&#3609;&#3585;&#3611;&#3619;&#3632;&#3626;&#3591;&#3588;&#3660;%20&#3605;&#3633;&#3657;&#3591;&#3591;&#3610;%206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650;&#3619;&#3591;&#3613;&#3638;&#3585;&#3591;&#3634;&#3609;56201%20OK\&#3650;&#3619;&#3591;&#3613;&#3638;&#3585;&#3591;&#3634;&#3609;&#3594;&#3633;&#3657;&#3609;&#3648;&#3604;&#3637;&#3618;&#3623;56201%20&#3605;&#3633;&#3657;&#3591;&#3591;&#3610;&#3611;&#3637;%2066%20%20OK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629;&#3634;&#3588;&#3634;&#3619;&#3611;&#3599;&#3636;&#3610;&#3633;&#3605;&#3636;&#3585;&#3634;&#3619;%203000%20&#3605;&#3619;.&#3617;.%2054A04-55%20OK\3.&#3629;&#3634;&#3588;&#3634;&#3619;&#3611;&#3599;&#3636;&#3610;&#3633;&#3605;&#3636;&#3585;&#3634;&#3619;3000%20&#3648;&#3621;&#3586;&#3607;&#3637;&#3656;%2054A04-55%20&#3605;&#3633;&#3657;&#3591;&#3591;&#3610;&#3611;&#3637;%2066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650;&#3619;&#3591;&#3613;&#3638;&#3585;&#3591;&#3634;&#3609;&#3594;&#3633;&#3657;&#3609;&#3648;&#3604;&#3637;&#3618;&#3623;%20&#3585;&#3629;%20600570%20OK\&#3650;&#3619;&#3591;&#3613;&#3638;&#3585;&#3591;&#3634;&#3609;&#3594;&#3633;&#3657;&#3609;&#3648;&#3604;&#3637;&#3618;&#3623;570&#3605;&#3634;&#3619;&#3634;&#3591;&#3648;&#3617;&#3605;&#3619;%20&#3585;&#3629;%20600570%20&#3605;&#3633;&#3657;&#3591;&#3591;&#3610;%2066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629;&#3634;&#3588;&#3634;&#3619;&#3650;&#3619;&#3591;&#3629;&#3634;&#3627;&#3634;&#3619;%20&#3627;&#3629;&#3611;&#3619;&#3632;&#3594;&#3640;&#3617;%202300%20-50A01%20OK\&#3650;&#3619;&#3591;&#3629;&#3634;&#3627;&#3634;&#3619;%20&#3627;&#3629;&#3611;&#3619;&#3632;&#3594;&#3640;&#3617;50A01&#3605;&#3633;&#3657;&#3591;&#3591;&#3610;&#3611;&#3637;%2066%20OK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629;&#3634;&#3588;&#3634;&#3619;&#3650;&#3619;&#3591;&#3629;&#3634;&#3627;&#3634;&#3619;&#3627;&#3629;&#3611;&#3619;&#3632;&#3594;&#3640;&#3617;%202800%20&#3605;&#3619;.&#3617;%2059A01%20OK\&#3650;&#3619;&#3591;&#3629;&#3634;&#3627;&#3634;&#3619;&#3627;&#3629;&#3611;&#3619;&#3632;&#3594;&#3640;&#3617;2&#3594;&#3633;&#3657;&#3609;2800%20&#3605;&#3633;&#3657;&#3591;&#3591;&#3610;&#3611;&#3637;66%20OK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629;&#3634;&#3588;&#3634;&#3619;&#3627;&#3657;&#3629;&#3591;&#3609;&#3657;&#3635;%2055A05%20OK\5.&#3627;&#3657;&#3629;&#3591;&#3609;&#3657;&#3635;55A05%20&#3605;&#3633;&#3657;&#3591;&#3591;&#3610;%2066%20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629;&#3634;&#3588;&#3634;&#3619;&#3648;&#3619;&#3637;&#3618;&#3609;%206%20&#3594;&#3633;&#3657;&#3609;%2051A06%20OK\&#3629;&#3634;&#3588;&#3634;&#3619;%206%20&#3594;&#3633;&#3657;&#3609;%2051A06%20&#3605;&#3633;&#3657;&#3591;&#3591;&#3610;&#3611;&#3637;%206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629;&#3634;&#3588;&#3634;&#3619;&#3648;&#3619;&#3637;&#3618;&#3609;%201920%20&#3605;&#3619;.&#3617;.49A03-55%20OK\1,920&#3629;&#3634;&#3588;&#3634;&#3619;&#3648;&#3619;&#3637;&#3618;&#3609;49A03-55%20&#3605;&#3633;&#3657;&#3591;&#3591;&#3610;%2066%20OK.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629;&#3634;&#3588;&#3634;&#3619;&#3648;&#3619;&#3637;&#3618;&#3609;%2016%20&#3627;&#3657;&#3629;&#3591;%2049A03-53%20OK\&#3629;&#3634;&#3588;&#3634;&#3619;&#3648;&#3619;&#3637;&#3618;&#3609;%201500%20&#3605;&#3619;.&#3617;.49A03-53%20OK.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629;&#3634;&#3588;&#3634;&#3619;&#3648;&#3619;&#3637;&#3618;&#3609;&#3611;&#3599;&#3636;&#3610;&#3633;&#3605;&#3636;&#3585;&#3634;&#3619;2%20&#3594;&#3633;&#3657;&#3609;%2060A03%20OK\60A03&#3629;&#3634;&#3588;&#3634;&#3619;&#3648;&#3619;&#3637;&#3618;&#3609;&#3611;&#3599;&#3636;&#3610;&#3633;&#3605;&#3636;&#3585;&#3634;&#3619;2&#3594;&#3633;&#3657;&#3609;&#3605;&#3633;&#3657;&#3591;&#3591;&#3610;&#3611;&#3637;%206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629;&#3634;&#3588;&#3634;&#3619;&#3627;&#3629;&#3614;&#3633;&#3585;%2052A08%20OK\&#3627;&#3629;&#3614;&#3633;&#3585;52A08%20&#3605;&#3633;&#3657;&#3591;&#3591;&#3610;%2066%20OK.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649;&#3615;&#3621;&#3605;%2050A19%20OK\&#3649;&#3615;&#3621;&#3605;%2014%20&#3627;&#3609;&#3656;&#3623;&#3618;%2050A19%20&#3605;&#3633;&#3657;&#3591;&#3591;&#3610;&#3611;&#3637;%2066%20(OK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610;&#3657;&#3634;&#3609;&#3614;&#3633;&#3585;&#3588;&#3619;&#3641;&#3648;&#3619;&#3639;&#3629;&#3609;&#3649;&#3606;&#3623;%206%20&#3627;&#3609;&#3656;&#3623;&#3618;%2050A17%20OK\&#3610;&#3657;&#3634;&#3609;&#3614;&#3633;&#3585;&#3588;&#3619;&#3641;&#3648;&#3619;&#3639;&#3629;&#3609;&#3649;&#3606;&#3623;%20&#3605;&#3633;&#3657;&#3591;&#3591;&#3610;%2066%20%20OK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ร4"/>
      <sheetName val="ปร5"/>
      <sheetName val="ราคา"/>
      <sheetName val="factor F"/>
    </sheetNames>
    <sheetDataSet>
      <sheetData sheetId="0" refreshError="1"/>
      <sheetData sheetId="1">
        <row r="19">
          <cell r="E19">
            <v>38549000.000325531</v>
          </cell>
        </row>
      </sheetData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ร4"/>
      <sheetName val="ปร5"/>
      <sheetName val="ราคา"/>
      <sheetName val="Factor F"/>
    </sheetNames>
    <sheetDataSet>
      <sheetData sheetId="0" refreshError="1"/>
      <sheetData sheetId="1">
        <row r="21">
          <cell r="E21">
            <v>13664000.000235135</v>
          </cell>
        </row>
      </sheetData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ร4"/>
      <sheetName val="ปร5"/>
      <sheetName val="ราคา"/>
      <sheetName val="Fcator F"/>
    </sheetNames>
    <sheetDataSet>
      <sheetData sheetId="0" refreshError="1"/>
      <sheetData sheetId="1">
        <row r="23">
          <cell r="E23">
            <v>14966999.995388579</v>
          </cell>
        </row>
      </sheetData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ร.4"/>
      <sheetName val="ปร.5"/>
      <sheetName val="Sheet3"/>
      <sheetName val="ประตูหน้าต่าง"/>
      <sheetName val="Sheet1"/>
      <sheetName val="Factor F"/>
    </sheetNames>
    <sheetDataSet>
      <sheetData sheetId="0" refreshError="1"/>
      <sheetData sheetId="1">
        <row r="21">
          <cell r="E21">
            <v>13258999.997755215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ร4"/>
      <sheetName val="ปร5"/>
      <sheetName val="ราคา"/>
      <sheetName val="ปร4ฐานแผ่"/>
      <sheetName val="Factor F"/>
      <sheetName val="Sheet2"/>
    </sheetNames>
    <sheetDataSet>
      <sheetData sheetId="0" refreshError="1"/>
      <sheetData sheetId="1">
        <row r="21">
          <cell r="E21">
            <v>14008000.004593657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ร5"/>
      <sheetName val="ปร4"/>
      <sheetName val="Factor F"/>
      <sheetName val="งานไฟฟ้า"/>
      <sheetName val="งวดงาน-งวดเงิน"/>
      <sheetName val="งานพื้นคสล."/>
      <sheetName val="งานเหล็ก"/>
      <sheetName val="ราคาประตู-หน้าต่าง"/>
      <sheetName val="ใบเสนอราคา"/>
      <sheetName val="ราคาขุดดิน"/>
    </sheetNames>
    <sheetDataSet>
      <sheetData sheetId="0">
        <row r="20">
          <cell r="E20">
            <v>23026000.002762895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ร.5(ตอกเข็ม)"/>
      <sheetName val="ปร.4(ตอกเข็ม)"/>
      <sheetName val="งวดงานฐานตอกเข็ม"/>
      <sheetName val="ปร.5(ฐานแผ่)"/>
      <sheetName val="ปร.4(ฐานแผ่)"/>
      <sheetName val="งวดงานฐานแผ่"/>
      <sheetName val="ราคา"/>
      <sheetName val="Factor F"/>
    </sheetNames>
    <sheetDataSet>
      <sheetData sheetId="0">
        <row r="22">
          <cell r="E22">
            <v>6094000.0034871493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ร5"/>
      <sheetName val="ปร4"/>
      <sheetName val="ราคา"/>
      <sheetName val="Sheet1"/>
      <sheetName val="Factor F"/>
    </sheetNames>
    <sheetDataSet>
      <sheetData sheetId="0">
        <row r="19">
          <cell r="E19">
            <v>6350000.0020368537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อกข้อมูล"/>
      <sheetName val="ปร.6"/>
      <sheetName val="ปร.4.1"/>
      <sheetName val="ปร.4 "/>
      <sheetName val="ปร.5"/>
      <sheetName val="Factor F"/>
      <sheetName val="ราคา"/>
      <sheetName val="ปริมาณไฟฟ้า"/>
      <sheetName val="พื้น GS"/>
      <sheetName val="งวดงาน"/>
      <sheetName val="ราคาเข็มเจาะ"/>
      <sheetName val="ฐานราก"/>
      <sheetName val="โครงสร้างเหล็ก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9">
          <cell r="E19">
            <v>5464000.0006055748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อกข้อมูล"/>
      <sheetName val="ปร.6"/>
      <sheetName val="ปร.4.1"/>
      <sheetName val="ปร.4 "/>
      <sheetName val="ปร.5"/>
      <sheetName val="Factor F"/>
      <sheetName val="ราคา"/>
      <sheetName val="ปริมาณไฟฟ้า"/>
      <sheetName val="พื้น GS"/>
      <sheetName val="งวดงาน"/>
      <sheetName val="ราคาเข็มเจาะ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9">
          <cell r="E19">
            <v>7906999.9961987156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ร4"/>
      <sheetName val="ปร5"/>
      <sheetName val="ปร4ฐานแผ่"/>
      <sheetName val="ปร5ฐานแผ่"/>
      <sheetName val="ราคา"/>
      <sheetName val="Factor F"/>
    </sheetNames>
    <sheetDataSet>
      <sheetData sheetId="0" refreshError="1"/>
      <sheetData sheetId="1">
        <row r="20">
          <cell r="E20">
            <v>6954000.0023641875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ร5"/>
      <sheetName val="ปร4"/>
      <sheetName val="งวดงาน-งวดเงิน"/>
      <sheetName val="ราคา"/>
      <sheetName val="Factor F"/>
    </sheetNames>
    <sheetDataSet>
      <sheetData sheetId="0">
        <row r="23">
          <cell r="E23">
            <v>31745000.00286695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ร4ฐานแผ่"/>
      <sheetName val="ปร5ฐานแผ่"/>
      <sheetName val="งวดงานฐานแผ่"/>
      <sheetName val="ใบเสนอราคา"/>
      <sheetName val="ใบปะหน้า"/>
      <sheetName val="กอ600570"/>
      <sheetName val="ปร.5"/>
      <sheetName val="factor 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8">
          <cell r="E18">
            <v>7117000.0012864061</v>
          </cell>
        </row>
      </sheetData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ร5รวม"/>
      <sheetName val="ปร4 หอชุม"/>
      <sheetName val="Sheet1"/>
      <sheetName val="Factor F"/>
    </sheetNames>
    <sheetDataSet>
      <sheetData sheetId="0">
        <row r="19">
          <cell r="E19">
            <v>26303000.00039288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ร4"/>
      <sheetName val="ราคา"/>
      <sheetName val="ปร5"/>
      <sheetName val="Factor F"/>
    </sheetNames>
    <sheetDataSet>
      <sheetData sheetId="0" refreshError="1"/>
      <sheetData sheetId="1" refreshError="1"/>
      <sheetData sheetId="2">
        <row r="23">
          <cell r="E23">
            <v>31696999.998822547</v>
          </cell>
        </row>
      </sheetData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ร4"/>
      <sheetName val="ปร5"/>
      <sheetName val="ราคา"/>
      <sheetName val="งวดงาน"/>
      <sheetName val="factor F"/>
    </sheetNames>
    <sheetDataSet>
      <sheetData sheetId="0" refreshError="1"/>
      <sheetData sheetId="1" refreshError="1">
        <row r="21">
          <cell r="E21">
            <v>2225999.9998721764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ร5"/>
      <sheetName val="ปร4"/>
      <sheetName val="ราคาต่อหน่วย"/>
      <sheetName val="Factor f"/>
      <sheetName val="Sheet1"/>
    </sheetNames>
    <sheetDataSet>
      <sheetData sheetId="0">
        <row r="21">
          <cell r="E21">
            <v>49554000.000583515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ร4"/>
      <sheetName val="ปร5"/>
      <sheetName val="ราคา"/>
      <sheetName val="Factor F"/>
      <sheetName val="Factor"/>
    </sheetNames>
    <sheetDataSet>
      <sheetData sheetId="0" refreshError="1"/>
      <sheetData sheetId="1">
        <row r="19">
          <cell r="E19">
            <v>23733999.996592104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ร4"/>
      <sheetName val="ปร5"/>
      <sheetName val="งวดงาน"/>
      <sheetName val="ราคา"/>
      <sheetName val="F"/>
    </sheetNames>
    <sheetDataSet>
      <sheetData sheetId="0" refreshError="1"/>
      <sheetData sheetId="1">
        <row r="19">
          <cell r="E19">
            <v>20216999.999774948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ฐานราก"/>
      <sheetName val="ฐานแผ่"/>
      <sheetName val="คาน"/>
      <sheetName val="เสา"/>
      <sheetName val="พื้นโครงสร้าง"/>
      <sheetName val="หลังคา"/>
      <sheetName val="ผนัง"/>
      <sheetName val="พื้น"/>
      <sheetName val="ฝ้า"/>
      <sheetName val="ประตูหน้าต่าง"/>
      <sheetName val="สรุปฐานแผ่"/>
      <sheetName val="อุปกรณ์ไฟฟ้า"/>
      <sheetName val="สายไฟฟ้า"/>
      <sheetName val="ราคางวดงาน1"/>
      <sheetName val="ราคางวดงาน2"/>
      <sheetName val="ปร4"/>
      <sheetName val="ปร5"/>
      <sheetName val="งวดงาน"/>
      <sheetName val="ราคา"/>
      <sheetName val="Sheet1"/>
      <sheetName val="Factor 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0">
          <cell r="E20">
            <v>16356000.003875945</v>
          </cell>
        </row>
      </sheetData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ร4"/>
      <sheetName val="ปร5"/>
      <sheetName val="ปร4ฐานแผ่"/>
      <sheetName val="ราคา"/>
      <sheetName val="Factor F"/>
    </sheetNames>
    <sheetDataSet>
      <sheetData sheetId="0" refreshError="1"/>
      <sheetData sheetId="1">
        <row r="18">
          <cell r="E18">
            <v>14386000.000547472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ร5"/>
      <sheetName val="ปร4"/>
      <sheetName val="ราคา"/>
      <sheetName val="ปร4ฐานแผ่"/>
      <sheetName val="Factor F"/>
    </sheetNames>
    <sheetDataSet>
      <sheetData sheetId="0">
        <row r="19">
          <cell r="E19">
            <v>14167999.996606264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ร4ฐานแผ่"/>
      <sheetName val="ปร4เข็ม"/>
      <sheetName val="ปร5"/>
      <sheetName val="Factor F"/>
    </sheetNames>
    <sheetDataSet>
      <sheetData sheetId="0" refreshError="1"/>
      <sheetData sheetId="1" refreshError="1"/>
      <sheetData sheetId="2">
        <row r="20">
          <cell r="E20">
            <v>6811000.0027337763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tabSelected="1" view="pageBreakPreview" zoomScaleNormal="100" zoomScaleSheetLayoutView="100" workbookViewId="0">
      <selection activeCell="L34" sqref="L34"/>
    </sheetView>
  </sheetViews>
  <sheetFormatPr defaultRowHeight="14.25" x14ac:dyDescent="0.2"/>
  <cols>
    <col min="1" max="1" width="5.5" customWidth="1"/>
    <col min="2" max="2" width="33.75" customWidth="1"/>
    <col min="3" max="3" width="5.75" customWidth="1"/>
    <col min="4" max="4" width="12.25" customWidth="1"/>
    <col min="5" max="5" width="30" customWidth="1"/>
    <col min="6" max="6" width="9.625" customWidth="1"/>
    <col min="7" max="7" width="8.875" customWidth="1"/>
    <col min="8" max="8" width="7.5" customWidth="1"/>
    <col min="9" max="9" width="10.875" customWidth="1"/>
    <col min="10" max="10" width="9.25" customWidth="1"/>
  </cols>
  <sheetData>
    <row r="1" spans="1:10" s="15" customFormat="1" ht="30" customHeight="1" x14ac:dyDescent="0.7">
      <c r="A1" s="14"/>
      <c r="B1" s="41" t="s">
        <v>51</v>
      </c>
      <c r="C1" s="42"/>
      <c r="D1" s="42"/>
      <c r="E1" s="42"/>
      <c r="F1" s="42"/>
      <c r="G1" s="42"/>
      <c r="H1" s="42"/>
      <c r="I1" s="42"/>
      <c r="J1" s="42"/>
    </row>
    <row r="2" spans="1:10" s="3" customFormat="1" ht="18.600000000000001" customHeight="1" x14ac:dyDescent="0.45">
      <c r="A2" s="2" t="s">
        <v>0</v>
      </c>
      <c r="B2" s="2" t="s">
        <v>1</v>
      </c>
      <c r="C2" s="2" t="s">
        <v>2</v>
      </c>
      <c r="D2" s="2" t="s">
        <v>6</v>
      </c>
      <c r="E2" s="2" t="s">
        <v>3</v>
      </c>
      <c r="F2" s="2" t="s">
        <v>8</v>
      </c>
      <c r="G2" s="2" t="s">
        <v>4</v>
      </c>
      <c r="H2" s="2" t="s">
        <v>13</v>
      </c>
      <c r="I2" s="2" t="s">
        <v>10</v>
      </c>
      <c r="J2" s="2" t="s">
        <v>5</v>
      </c>
    </row>
    <row r="3" spans="1:10" s="1" customFormat="1" ht="18.600000000000001" customHeight="1" x14ac:dyDescent="0.45">
      <c r="A3" s="4"/>
      <c r="B3" s="4"/>
      <c r="C3" s="4"/>
      <c r="D3" s="5" t="s">
        <v>7</v>
      </c>
      <c r="E3" s="4"/>
      <c r="F3" s="5" t="s">
        <v>9</v>
      </c>
      <c r="G3" s="4"/>
      <c r="H3" s="5" t="s">
        <v>12</v>
      </c>
      <c r="I3" s="5" t="s">
        <v>11</v>
      </c>
      <c r="J3" s="4"/>
    </row>
    <row r="4" spans="1:10" s="1" customFormat="1" ht="18.600000000000001" customHeight="1" x14ac:dyDescent="0.45">
      <c r="A4" s="6">
        <v>1</v>
      </c>
      <c r="B4" s="17" t="s">
        <v>14</v>
      </c>
      <c r="C4" s="6" t="s">
        <v>15</v>
      </c>
      <c r="D4" s="35">
        <f>[1]ปร5!$E$19</f>
        <v>38549000.000325531</v>
      </c>
      <c r="E4" s="6" t="s">
        <v>16</v>
      </c>
      <c r="F4" s="7">
        <v>4123</v>
      </c>
      <c r="G4" s="6" t="s">
        <v>17</v>
      </c>
      <c r="H4" s="8">
        <v>490</v>
      </c>
      <c r="I4" s="7">
        <f t="shared" ref="I4:I19" si="0">D4/F4</f>
        <v>9349.7453311485642</v>
      </c>
      <c r="J4" s="9"/>
    </row>
    <row r="5" spans="1:10" s="1" customFormat="1" ht="18.600000000000001" customHeight="1" x14ac:dyDescent="0.45">
      <c r="A5" s="10">
        <v>2</v>
      </c>
      <c r="B5" s="16" t="s">
        <v>19</v>
      </c>
      <c r="C5" s="6" t="s">
        <v>15</v>
      </c>
      <c r="D5" s="36">
        <f>[2]ปร5!$E$23</f>
        <v>31745000.00286695</v>
      </c>
      <c r="E5" s="6" t="s">
        <v>16</v>
      </c>
      <c r="F5" s="12">
        <v>3123</v>
      </c>
      <c r="G5" s="10" t="s">
        <v>18</v>
      </c>
      <c r="H5" s="10">
        <v>480</v>
      </c>
      <c r="I5" s="7">
        <f t="shared" si="0"/>
        <v>10164.90554046332</v>
      </c>
      <c r="J5" s="11"/>
    </row>
    <row r="6" spans="1:10" s="22" customFormat="1" ht="18.600000000000001" customHeight="1" x14ac:dyDescent="0.45">
      <c r="A6" s="19">
        <v>3</v>
      </c>
      <c r="B6" s="16" t="s">
        <v>20</v>
      </c>
      <c r="C6" s="20" t="s">
        <v>15</v>
      </c>
      <c r="D6" s="37">
        <f>[3]ปร5!$E$21</f>
        <v>49554000.000583515</v>
      </c>
      <c r="E6" s="20" t="s">
        <v>16</v>
      </c>
      <c r="F6" s="21">
        <v>4072.25</v>
      </c>
      <c r="G6" s="19" t="s">
        <v>21</v>
      </c>
      <c r="H6" s="19">
        <v>520</v>
      </c>
      <c r="I6" s="7">
        <f t="shared" si="0"/>
        <v>12168.702805717605</v>
      </c>
      <c r="J6" s="16"/>
    </row>
    <row r="7" spans="1:10" s="1" customFormat="1" ht="18.600000000000001" customHeight="1" x14ac:dyDescent="0.45">
      <c r="A7" s="6">
        <v>4</v>
      </c>
      <c r="B7" s="16" t="s">
        <v>69</v>
      </c>
      <c r="C7" s="6" t="s">
        <v>15</v>
      </c>
      <c r="D7" s="36">
        <f>[4]ปร5!$E$19</f>
        <v>23733999.996592104</v>
      </c>
      <c r="E7" s="6" t="s">
        <v>16</v>
      </c>
      <c r="F7" s="12">
        <v>1925</v>
      </c>
      <c r="G7" s="10" t="s">
        <v>32</v>
      </c>
      <c r="H7" s="10">
        <v>420</v>
      </c>
      <c r="I7" s="7">
        <f t="shared" si="0"/>
        <v>12329.350647580313</v>
      </c>
      <c r="J7" s="11"/>
    </row>
    <row r="8" spans="1:10" s="1" customFormat="1" ht="18.600000000000001" customHeight="1" x14ac:dyDescent="0.45">
      <c r="A8" s="10">
        <v>5</v>
      </c>
      <c r="B8" s="16" t="s">
        <v>70</v>
      </c>
      <c r="C8" s="6" t="s">
        <v>15</v>
      </c>
      <c r="D8" s="36">
        <f>[5]ปร5!$E$19</f>
        <v>20216999.999774948</v>
      </c>
      <c r="E8" s="6" t="s">
        <v>16</v>
      </c>
      <c r="F8" s="12">
        <v>1625</v>
      </c>
      <c r="G8" s="10" t="s">
        <v>45</v>
      </c>
      <c r="H8" s="10">
        <v>420</v>
      </c>
      <c r="I8" s="7">
        <f t="shared" si="0"/>
        <v>12441.230769092275</v>
      </c>
      <c r="J8" s="10"/>
    </row>
    <row r="9" spans="1:10" s="1" customFormat="1" ht="18.600000000000001" customHeight="1" x14ac:dyDescent="0.45">
      <c r="A9" s="19">
        <v>6</v>
      </c>
      <c r="B9" s="16" t="s">
        <v>71</v>
      </c>
      <c r="C9" s="6" t="s">
        <v>15</v>
      </c>
      <c r="D9" s="36">
        <f>[6]ปร5!$E$20</f>
        <v>16356000.003875945</v>
      </c>
      <c r="E9" s="6" t="s">
        <v>16</v>
      </c>
      <c r="F9" s="12">
        <v>1380</v>
      </c>
      <c r="G9" s="10" t="s">
        <v>46</v>
      </c>
      <c r="H9" s="13">
        <v>360</v>
      </c>
      <c r="I9" s="7">
        <f t="shared" si="0"/>
        <v>11852.173915852134</v>
      </c>
      <c r="J9" s="10"/>
    </row>
    <row r="10" spans="1:10" s="22" customFormat="1" ht="18.600000000000001" customHeight="1" x14ac:dyDescent="0.45">
      <c r="A10" s="6">
        <v>7</v>
      </c>
      <c r="B10" s="16" t="s">
        <v>22</v>
      </c>
      <c r="C10" s="20" t="s">
        <v>15</v>
      </c>
      <c r="D10" s="37">
        <f>[7]ปร5!$E$18</f>
        <v>14386000.000547472</v>
      </c>
      <c r="E10" s="20" t="s">
        <v>67</v>
      </c>
      <c r="F10" s="21">
        <v>1331</v>
      </c>
      <c r="G10" s="19" t="s">
        <v>33</v>
      </c>
      <c r="H10" s="19">
        <v>360</v>
      </c>
      <c r="I10" s="7">
        <f t="shared" si="0"/>
        <v>10808.414726181421</v>
      </c>
      <c r="J10" s="16"/>
    </row>
    <row r="11" spans="1:10" s="22" customFormat="1" ht="18.600000000000001" customHeight="1" x14ac:dyDescent="0.45">
      <c r="A11" s="10">
        <v>8</v>
      </c>
      <c r="B11" s="16" t="s">
        <v>68</v>
      </c>
      <c r="C11" s="20" t="s">
        <v>15</v>
      </c>
      <c r="D11" s="37">
        <f>[8]ปร5!$E$19</f>
        <v>14167999.996606264</v>
      </c>
      <c r="E11" s="20" t="s">
        <v>67</v>
      </c>
      <c r="F11" s="21">
        <v>1291</v>
      </c>
      <c r="G11" s="19" t="s">
        <v>35</v>
      </c>
      <c r="H11" s="19">
        <v>345</v>
      </c>
      <c r="I11" s="7">
        <f t="shared" si="0"/>
        <v>10974.438417200825</v>
      </c>
      <c r="J11" s="16"/>
    </row>
    <row r="12" spans="1:10" s="1" customFormat="1" ht="18.600000000000001" customHeight="1" x14ac:dyDescent="0.45">
      <c r="A12" s="19">
        <v>9</v>
      </c>
      <c r="B12" s="16" t="s">
        <v>23</v>
      </c>
      <c r="C12" s="6" t="s">
        <v>15</v>
      </c>
      <c r="D12" s="36">
        <f>[9]ปร5!$E$20</f>
        <v>6811000.0027337763</v>
      </c>
      <c r="E12" s="20" t="s">
        <v>67</v>
      </c>
      <c r="F12" s="12">
        <v>827</v>
      </c>
      <c r="G12" s="10" t="s">
        <v>47</v>
      </c>
      <c r="H12" s="10">
        <v>300</v>
      </c>
      <c r="I12" s="7">
        <f t="shared" si="0"/>
        <v>8235.7920226526912</v>
      </c>
      <c r="J12" s="10"/>
    </row>
    <row r="13" spans="1:10" s="1" customFormat="1" ht="18.600000000000001" customHeight="1" x14ac:dyDescent="0.45">
      <c r="A13" s="6">
        <v>10</v>
      </c>
      <c r="B13" s="16" t="s">
        <v>24</v>
      </c>
      <c r="C13" s="6" t="s">
        <v>15</v>
      </c>
      <c r="D13" s="36">
        <f>[10]ปร5!$E$21</f>
        <v>13664000.000235135</v>
      </c>
      <c r="E13" s="6" t="s">
        <v>16</v>
      </c>
      <c r="F13" s="12">
        <v>1233</v>
      </c>
      <c r="G13" s="10" t="s">
        <v>36</v>
      </c>
      <c r="H13" s="10">
        <v>340</v>
      </c>
      <c r="I13" s="7">
        <f t="shared" si="0"/>
        <v>11081.914031009841</v>
      </c>
      <c r="J13" s="11"/>
    </row>
    <row r="14" spans="1:10" s="1" customFormat="1" ht="18.600000000000001" customHeight="1" x14ac:dyDescent="0.45">
      <c r="A14" s="10">
        <v>11</v>
      </c>
      <c r="B14" s="16" t="s">
        <v>25</v>
      </c>
      <c r="C14" s="6" t="s">
        <v>15</v>
      </c>
      <c r="D14" s="36">
        <f>[11]ปร5!$E$23</f>
        <v>14966999.995388579</v>
      </c>
      <c r="E14" s="6" t="s">
        <v>16</v>
      </c>
      <c r="F14" s="12">
        <v>1200.5</v>
      </c>
      <c r="G14" s="10" t="s">
        <v>37</v>
      </c>
      <c r="H14" s="10">
        <v>360</v>
      </c>
      <c r="I14" s="7">
        <f t="shared" si="0"/>
        <v>12467.305285621473</v>
      </c>
      <c r="J14" s="11"/>
    </row>
    <row r="15" spans="1:10" s="1" customFormat="1" ht="18.600000000000001" customHeight="1" x14ac:dyDescent="0.45">
      <c r="A15" s="19">
        <v>12</v>
      </c>
      <c r="B15" s="16" t="s">
        <v>26</v>
      </c>
      <c r="C15" s="6" t="s">
        <v>15</v>
      </c>
      <c r="D15" s="36">
        <f>[12]ปร.5!$E$21</f>
        <v>13258999.997755215</v>
      </c>
      <c r="E15" s="6" t="s">
        <v>16</v>
      </c>
      <c r="F15" s="12">
        <v>1108</v>
      </c>
      <c r="G15" s="10" t="s">
        <v>38</v>
      </c>
      <c r="H15" s="10">
        <v>360</v>
      </c>
      <c r="I15" s="7">
        <f t="shared" si="0"/>
        <v>11966.606496168966</v>
      </c>
      <c r="J15" s="11"/>
    </row>
    <row r="16" spans="1:10" s="1" customFormat="1" ht="18.600000000000001" customHeight="1" x14ac:dyDescent="0.45">
      <c r="A16" s="6">
        <v>13</v>
      </c>
      <c r="B16" s="16" t="s">
        <v>27</v>
      </c>
      <c r="C16" s="6" t="s">
        <v>15</v>
      </c>
      <c r="D16" s="36">
        <f>[13]ปร5!$E$21</f>
        <v>14008000.004593657</v>
      </c>
      <c r="E16" s="6" t="s">
        <v>16</v>
      </c>
      <c r="F16" s="12">
        <v>1233</v>
      </c>
      <c r="G16" s="13" t="s">
        <v>39</v>
      </c>
      <c r="H16" s="10">
        <v>340</v>
      </c>
      <c r="I16" s="7">
        <f t="shared" si="0"/>
        <v>11360.908357334678</v>
      </c>
      <c r="J16" s="11"/>
    </row>
    <row r="17" spans="1:11" s="1" customFormat="1" ht="18.600000000000001" customHeight="1" x14ac:dyDescent="0.45">
      <c r="A17" s="10">
        <v>14</v>
      </c>
      <c r="B17" s="16" t="s">
        <v>27</v>
      </c>
      <c r="C17" s="6" t="s">
        <v>15</v>
      </c>
      <c r="D17" s="36">
        <f>[14]ปร5!$E$20</f>
        <v>23026000.002762895</v>
      </c>
      <c r="E17" s="6" t="s">
        <v>16</v>
      </c>
      <c r="F17" s="12">
        <v>2192</v>
      </c>
      <c r="G17" s="13" t="s">
        <v>40</v>
      </c>
      <c r="H17" s="10">
        <v>340</v>
      </c>
      <c r="I17" s="7">
        <f t="shared" si="0"/>
        <v>10504.562045056065</v>
      </c>
      <c r="J17" s="10"/>
    </row>
    <row r="18" spans="1:11" s="1" customFormat="1" ht="18.600000000000001" customHeight="1" x14ac:dyDescent="0.45">
      <c r="A18" s="19">
        <v>15</v>
      </c>
      <c r="B18" s="16" t="s">
        <v>28</v>
      </c>
      <c r="C18" s="6" t="s">
        <v>15</v>
      </c>
      <c r="D18" s="36">
        <f>'[15]ปร.5(ตอกเข็ม)'!$E$22</f>
        <v>6094000.0034871493</v>
      </c>
      <c r="E18" s="6" t="s">
        <v>16</v>
      </c>
      <c r="F18" s="12">
        <v>856</v>
      </c>
      <c r="G18" s="10">
        <v>58201</v>
      </c>
      <c r="H18" s="10">
        <v>210</v>
      </c>
      <c r="I18" s="7">
        <f t="shared" si="0"/>
        <v>7119.1588825784456</v>
      </c>
      <c r="J18" s="10"/>
    </row>
    <row r="19" spans="1:11" s="1" customFormat="1" ht="18.600000000000001" customHeight="1" x14ac:dyDescent="0.45">
      <c r="A19" s="6">
        <v>16</v>
      </c>
      <c r="B19" s="16" t="s">
        <v>29</v>
      </c>
      <c r="C19" s="6" t="s">
        <v>15</v>
      </c>
      <c r="D19" s="36">
        <f>[16]ปร5!$E$19</f>
        <v>6350000.0020368537</v>
      </c>
      <c r="E19" s="6" t="s">
        <v>16</v>
      </c>
      <c r="F19" s="12">
        <v>491</v>
      </c>
      <c r="G19" s="10">
        <v>58203</v>
      </c>
      <c r="H19" s="10">
        <v>280</v>
      </c>
      <c r="I19" s="7">
        <f t="shared" si="0"/>
        <v>12932.790228180966</v>
      </c>
      <c r="J19" s="10"/>
    </row>
    <row r="20" spans="1:11" s="1" customFormat="1" ht="18.600000000000001" customHeight="1" x14ac:dyDescent="0.45">
      <c r="A20" s="10">
        <v>17</v>
      </c>
      <c r="B20" s="16" t="s">
        <v>62</v>
      </c>
      <c r="C20" s="6" t="s">
        <v>15</v>
      </c>
      <c r="D20" s="36">
        <f>[17]ปร.5!$E$19</f>
        <v>5464000.0006055748</v>
      </c>
      <c r="E20" s="6" t="s">
        <v>16</v>
      </c>
      <c r="F20" s="12">
        <v>924</v>
      </c>
      <c r="G20" s="10" t="s">
        <v>41</v>
      </c>
      <c r="H20" s="10">
        <v>200</v>
      </c>
      <c r="I20" s="7">
        <f t="shared" ref="I20:I27" si="1">D20/F20</f>
        <v>5913.4199140752971</v>
      </c>
      <c r="J20" s="10"/>
    </row>
    <row r="21" spans="1:11" s="1" customFormat="1" ht="18.600000000000001" customHeight="1" x14ac:dyDescent="0.45">
      <c r="A21" s="19">
        <v>18</v>
      </c>
      <c r="B21" s="16" t="s">
        <v>63</v>
      </c>
      <c r="C21" s="6" t="s">
        <v>15</v>
      </c>
      <c r="D21" s="36">
        <v>5779000</v>
      </c>
      <c r="E21" s="6" t="s">
        <v>16</v>
      </c>
      <c r="F21" s="12">
        <v>1120</v>
      </c>
      <c r="G21" s="10" t="s">
        <v>48</v>
      </c>
      <c r="H21" s="10">
        <v>200</v>
      </c>
      <c r="I21" s="7">
        <f t="shared" si="1"/>
        <v>5159.8214285714284</v>
      </c>
      <c r="J21" s="10"/>
      <c r="K21" s="1" t="s">
        <v>53</v>
      </c>
    </row>
    <row r="22" spans="1:11" s="1" customFormat="1" ht="18.600000000000001" customHeight="1" x14ac:dyDescent="0.45">
      <c r="A22" s="6">
        <v>19</v>
      </c>
      <c r="B22" s="16" t="s">
        <v>64</v>
      </c>
      <c r="C22" s="6" t="s">
        <v>15</v>
      </c>
      <c r="D22" s="36">
        <f>[18]ปร.5!$E$19</f>
        <v>7906999.9961987156</v>
      </c>
      <c r="E22" s="6" t="s">
        <v>16</v>
      </c>
      <c r="F22" s="12">
        <v>1200</v>
      </c>
      <c r="G22" s="10" t="s">
        <v>49</v>
      </c>
      <c r="H22" s="10">
        <v>240</v>
      </c>
      <c r="I22" s="7">
        <f t="shared" si="1"/>
        <v>6589.1666634989297</v>
      </c>
      <c r="J22" s="10"/>
    </row>
    <row r="23" spans="1:11" s="1" customFormat="1" ht="18.600000000000001" customHeight="1" x14ac:dyDescent="0.45">
      <c r="A23" s="10">
        <v>20</v>
      </c>
      <c r="B23" s="16" t="s">
        <v>65</v>
      </c>
      <c r="C23" s="6" t="s">
        <v>15</v>
      </c>
      <c r="D23" s="36">
        <v>8557000</v>
      </c>
      <c r="E23" s="6" t="s">
        <v>16</v>
      </c>
      <c r="F23" s="12">
        <v>1346.4</v>
      </c>
      <c r="G23" s="10" t="s">
        <v>50</v>
      </c>
      <c r="H23" s="10">
        <v>240</v>
      </c>
      <c r="I23" s="7">
        <f t="shared" si="1"/>
        <v>6355.46642899584</v>
      </c>
      <c r="J23" s="10"/>
    </row>
    <row r="24" spans="1:11" s="1" customFormat="1" ht="18.600000000000001" customHeight="1" x14ac:dyDescent="0.45">
      <c r="A24" s="19">
        <v>21</v>
      </c>
      <c r="B24" s="16" t="s">
        <v>30</v>
      </c>
      <c r="C24" s="6" t="s">
        <v>15</v>
      </c>
      <c r="D24" s="36">
        <f>[19]ปร5!$E$20</f>
        <v>6954000.0023641875</v>
      </c>
      <c r="E24" s="6" t="s">
        <v>16</v>
      </c>
      <c r="F24" s="12">
        <v>720</v>
      </c>
      <c r="G24" s="10">
        <v>56201</v>
      </c>
      <c r="H24" s="10">
        <v>210</v>
      </c>
      <c r="I24" s="7">
        <f t="shared" si="1"/>
        <v>9658.3333366169263</v>
      </c>
      <c r="J24" s="10"/>
    </row>
    <row r="25" spans="1:11" s="1" customFormat="1" ht="18.600000000000001" customHeight="1" x14ac:dyDescent="0.45">
      <c r="A25" s="10">
        <v>22</v>
      </c>
      <c r="B25" s="16" t="s">
        <v>30</v>
      </c>
      <c r="C25" s="10" t="s">
        <v>15</v>
      </c>
      <c r="D25" s="36">
        <f>[20]ปร.5!$E$18</f>
        <v>7117000.0012864061</v>
      </c>
      <c r="E25" s="10" t="s">
        <v>16</v>
      </c>
      <c r="F25" s="12">
        <v>540</v>
      </c>
      <c r="G25" s="10" t="s">
        <v>42</v>
      </c>
      <c r="H25" s="10">
        <v>240</v>
      </c>
      <c r="I25" s="12">
        <f t="shared" si="1"/>
        <v>13179.629632011864</v>
      </c>
      <c r="J25" s="10"/>
    </row>
    <row r="26" spans="1:11" s="22" customFormat="1" ht="18.600000000000001" customHeight="1" x14ac:dyDescent="0.45">
      <c r="A26" s="10">
        <v>23</v>
      </c>
      <c r="B26" s="16" t="s">
        <v>44</v>
      </c>
      <c r="C26" s="19" t="s">
        <v>15</v>
      </c>
      <c r="D26" s="37">
        <f>[21]ปร5รวม!$E$19</f>
        <v>26303000.00039288</v>
      </c>
      <c r="E26" s="19" t="s">
        <v>16</v>
      </c>
      <c r="F26" s="21">
        <v>2300</v>
      </c>
      <c r="G26" s="19" t="s">
        <v>34</v>
      </c>
      <c r="H26" s="19">
        <v>395</v>
      </c>
      <c r="I26" s="12">
        <f t="shared" si="1"/>
        <v>11436.086956692556</v>
      </c>
      <c r="J26" s="19"/>
    </row>
    <row r="27" spans="1:11" s="22" customFormat="1" ht="18.600000000000001" customHeight="1" x14ac:dyDescent="0.45">
      <c r="A27" s="19">
        <v>24</v>
      </c>
      <c r="B27" s="16" t="s">
        <v>31</v>
      </c>
      <c r="C27" s="19" t="s">
        <v>15</v>
      </c>
      <c r="D27" s="37">
        <f>[22]ปร5!$E$23</f>
        <v>31696999.998822547</v>
      </c>
      <c r="E27" s="19" t="s">
        <v>16</v>
      </c>
      <c r="F27" s="21">
        <v>2843.5</v>
      </c>
      <c r="G27" s="19" t="s">
        <v>43</v>
      </c>
      <c r="H27" s="19">
        <v>395</v>
      </c>
      <c r="I27" s="12">
        <f t="shared" si="1"/>
        <v>11147.177773456146</v>
      </c>
      <c r="J27" s="16"/>
    </row>
    <row r="28" spans="1:11" s="22" customFormat="1" ht="18.600000000000001" customHeight="1" x14ac:dyDescent="0.45">
      <c r="A28" s="25">
        <v>25</v>
      </c>
      <c r="B28" s="26" t="s">
        <v>66</v>
      </c>
      <c r="C28" s="25" t="s">
        <v>15</v>
      </c>
      <c r="D28" s="38">
        <f>[23]ปร5!$E$21</f>
        <v>2225999.9998721764</v>
      </c>
      <c r="E28" s="32" t="s">
        <v>72</v>
      </c>
      <c r="F28" s="27">
        <v>99.82</v>
      </c>
      <c r="G28" s="25" t="s">
        <v>52</v>
      </c>
      <c r="H28" s="25">
        <v>210</v>
      </c>
      <c r="I28" s="34">
        <f>D28/F28</f>
        <v>22300.140251173878</v>
      </c>
      <c r="J28" s="26"/>
    </row>
    <row r="29" spans="1:11" s="15" customFormat="1" ht="30" customHeight="1" x14ac:dyDescent="0.7">
      <c r="A29" s="33"/>
      <c r="B29" s="41" t="s">
        <v>51</v>
      </c>
      <c r="C29" s="42"/>
      <c r="D29" s="42"/>
      <c r="E29" s="42"/>
      <c r="F29" s="42"/>
      <c r="G29" s="42"/>
      <c r="H29" s="42"/>
      <c r="I29" s="42"/>
      <c r="J29" s="42"/>
    </row>
    <row r="30" spans="1:11" s="3" customFormat="1" ht="18.600000000000001" customHeight="1" x14ac:dyDescent="0.45">
      <c r="A30" s="2" t="s">
        <v>0</v>
      </c>
      <c r="B30" s="2" t="s">
        <v>1</v>
      </c>
      <c r="C30" s="2" t="s">
        <v>2</v>
      </c>
      <c r="D30" s="2" t="s">
        <v>6</v>
      </c>
      <c r="E30" s="2" t="s">
        <v>3</v>
      </c>
      <c r="F30" s="2" t="s">
        <v>8</v>
      </c>
      <c r="G30" s="2" t="s">
        <v>4</v>
      </c>
      <c r="H30" s="2" t="s">
        <v>13</v>
      </c>
      <c r="I30" s="2" t="s">
        <v>10</v>
      </c>
      <c r="J30" s="2" t="s">
        <v>5</v>
      </c>
    </row>
    <row r="31" spans="1:11" s="1" customFormat="1" ht="18.600000000000001" customHeight="1" x14ac:dyDescent="0.45">
      <c r="A31" s="4"/>
      <c r="B31" s="4"/>
      <c r="C31" s="4"/>
      <c r="D31" s="5" t="s">
        <v>7</v>
      </c>
      <c r="E31" s="4"/>
      <c r="F31" s="5" t="s">
        <v>9</v>
      </c>
      <c r="G31" s="4"/>
      <c r="H31" s="5" t="s">
        <v>12</v>
      </c>
      <c r="I31" s="5" t="s">
        <v>11</v>
      </c>
      <c r="J31" s="4"/>
    </row>
    <row r="32" spans="1:11" s="18" customFormat="1" ht="18.600000000000001" customHeight="1" x14ac:dyDescent="0.45">
      <c r="A32" s="28">
        <v>26</v>
      </c>
      <c r="B32" s="29" t="s">
        <v>54</v>
      </c>
      <c r="C32" s="28" t="s">
        <v>15</v>
      </c>
      <c r="D32" s="39">
        <v>17624000</v>
      </c>
      <c r="E32" s="20" t="s">
        <v>16</v>
      </c>
      <c r="F32" s="30">
        <v>1542</v>
      </c>
      <c r="G32" s="28" t="s">
        <v>57</v>
      </c>
      <c r="H32" s="28">
        <v>340</v>
      </c>
      <c r="I32" s="7">
        <f>D32/F32</f>
        <v>11429.312581063554</v>
      </c>
      <c r="J32" s="28" t="s">
        <v>55</v>
      </c>
    </row>
    <row r="33" spans="1:10" s="18" customFormat="1" ht="18.600000000000001" customHeight="1" x14ac:dyDescent="0.45">
      <c r="A33" s="23">
        <v>27</v>
      </c>
      <c r="B33" s="31" t="s">
        <v>58</v>
      </c>
      <c r="C33" s="28" t="s">
        <v>15</v>
      </c>
      <c r="D33" s="40">
        <v>18515000</v>
      </c>
      <c r="E33" s="20" t="s">
        <v>16</v>
      </c>
      <c r="F33" s="24">
        <v>1370</v>
      </c>
      <c r="G33" s="23" t="s">
        <v>60</v>
      </c>
      <c r="H33" s="23">
        <v>345</v>
      </c>
      <c r="I33" s="7">
        <f>D33/F33</f>
        <v>13514.598540145986</v>
      </c>
      <c r="J33" s="28" t="s">
        <v>55</v>
      </c>
    </row>
    <row r="34" spans="1:10" s="18" customFormat="1" ht="18.600000000000001" customHeight="1" x14ac:dyDescent="0.45">
      <c r="A34" s="23">
        <v>28</v>
      </c>
      <c r="B34" s="31" t="s">
        <v>59</v>
      </c>
      <c r="C34" s="28" t="s">
        <v>15</v>
      </c>
      <c r="D34" s="40">
        <v>21771000</v>
      </c>
      <c r="E34" s="20" t="s">
        <v>16</v>
      </c>
      <c r="F34" s="24">
        <v>2004</v>
      </c>
      <c r="G34" s="23" t="s">
        <v>61</v>
      </c>
      <c r="H34" s="23">
        <v>420</v>
      </c>
      <c r="I34" s="7">
        <f>D34/F34</f>
        <v>10863.77245508982</v>
      </c>
      <c r="J34" s="28" t="s">
        <v>55</v>
      </c>
    </row>
    <row r="35" spans="1:10" s="18" customFormat="1" ht="18.600000000000001" customHeight="1" x14ac:dyDescent="0.45">
      <c r="A35" s="23">
        <v>29</v>
      </c>
      <c r="B35" s="31" t="s">
        <v>26</v>
      </c>
      <c r="C35" s="28" t="s">
        <v>15</v>
      </c>
      <c r="D35" s="40">
        <v>16168000</v>
      </c>
      <c r="E35" s="20" t="s">
        <v>16</v>
      </c>
      <c r="F35" s="24">
        <v>1228</v>
      </c>
      <c r="G35" s="23" t="s">
        <v>56</v>
      </c>
      <c r="H35" s="23">
        <v>360</v>
      </c>
      <c r="I35" s="7">
        <f>D35/F35</f>
        <v>13166.123778501629</v>
      </c>
      <c r="J35" s="28" t="s">
        <v>55</v>
      </c>
    </row>
    <row r="36" spans="1:10" s="22" customFormat="1" ht="18.600000000000001" customHeight="1" x14ac:dyDescent="0.45">
      <c r="A36" s="25"/>
      <c r="B36" s="26"/>
      <c r="C36" s="25"/>
      <c r="D36" s="27"/>
      <c r="E36" s="32"/>
      <c r="F36" s="27"/>
      <c r="G36" s="25"/>
      <c r="H36" s="25"/>
      <c r="I36" s="27"/>
      <c r="J36" s="26"/>
    </row>
  </sheetData>
  <mergeCells count="2">
    <mergeCell ref="B1:J1"/>
    <mergeCell ref="B29:J29"/>
  </mergeCells>
  <pageMargins left="0.31496062992125984" right="0.19685039370078741" top="0.25" bottom="0.19685039370078741" header="0.37" footer="0.11811023622047245"/>
  <pageSetup paperSize="9" orientation="landscape" r:id="rId1"/>
  <headerFooter>
    <oddHeader>&amp;R&amp;"TH SarabunPSK,ธรรมดา"&amp;10แผ่นที่&amp;P/2</oddHeader>
  </headerFooter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บัญชีรายการสิ่งก่อสร้าง</vt:lpstr>
      <vt:lpstr>บัญชีรายการสิ่งก่อสร้าง!Print_Area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2021-10-05T07:22:17Z</cp:lastPrinted>
  <dcterms:created xsi:type="dcterms:W3CDTF">2020-08-04T03:24:01Z</dcterms:created>
  <dcterms:modified xsi:type="dcterms:W3CDTF">2021-10-11T08:57:35Z</dcterms:modified>
</cp:coreProperties>
</file>